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8000" windowHeight="6990"/>
  </bookViews>
  <sheets>
    <sheet name="Calc" sheetId="1" r:id="rId1"/>
  </sheets>
  <calcPr calcId="125725"/>
</workbook>
</file>

<file path=xl/calcChain.xml><?xml version="1.0" encoding="utf-8"?>
<calcChain xmlns="http://schemas.openxmlformats.org/spreadsheetml/2006/main">
  <c r="I78" i="1"/>
  <c r="D74" s="1"/>
  <c r="D75" s="1"/>
  <c r="I77"/>
  <c r="I13"/>
  <c r="D12" s="1"/>
  <c r="I12"/>
  <c r="B17"/>
  <c r="B51"/>
  <c r="B84"/>
  <c r="C84" s="1"/>
  <c r="C90" s="1"/>
  <c r="D77"/>
  <c r="D78"/>
  <c r="H74"/>
  <c r="H73"/>
  <c r="H72"/>
  <c r="H71"/>
  <c r="H70"/>
  <c r="B60"/>
  <c r="B59"/>
  <c r="G8"/>
  <c r="G6"/>
  <c r="G9"/>
  <c r="B28" s="1"/>
  <c r="G7"/>
  <c r="G5"/>
  <c r="D13" l="1"/>
  <c r="D17" s="1"/>
  <c r="D79"/>
  <c r="E90" s="1"/>
  <c r="C86"/>
  <c r="C87"/>
  <c r="C91"/>
  <c r="C89"/>
  <c r="C88"/>
  <c r="B89"/>
  <c r="B86"/>
  <c r="B88"/>
  <c r="B90"/>
  <c r="B91"/>
  <c r="B87"/>
  <c r="D80"/>
  <c r="D15"/>
  <c r="B27"/>
  <c r="D45"/>
  <c r="D46" s="1"/>
  <c r="D51" s="1"/>
  <c r="D49"/>
  <c r="E89" l="1"/>
  <c r="E87"/>
  <c r="E88"/>
  <c r="E91"/>
  <c r="E86"/>
  <c r="D87"/>
  <c r="D89"/>
  <c r="B97" s="1"/>
  <c r="D91"/>
  <c r="B99" s="1"/>
  <c r="D88"/>
  <c r="B96" s="1"/>
  <c r="D90"/>
  <c r="B98" s="1"/>
  <c r="D86"/>
  <c r="B94" s="1"/>
  <c r="D16"/>
  <c r="B24" s="1"/>
  <c r="D50"/>
  <c r="B95" l="1"/>
  <c r="B57"/>
  <c r="B64" s="1"/>
  <c r="C64" s="1"/>
  <c r="B56"/>
  <c r="B58"/>
  <c r="B26"/>
  <c r="B25"/>
  <c r="B32" s="1"/>
  <c r="C32" s="1"/>
  <c r="B31"/>
  <c r="C31" s="1"/>
  <c r="B65" l="1"/>
  <c r="C65" s="1"/>
  <c r="B33"/>
  <c r="C33" s="1"/>
  <c r="B35" s="1"/>
  <c r="B63"/>
  <c r="C63" s="1"/>
  <c r="B67" l="1"/>
</calcChain>
</file>

<file path=xl/sharedStrings.xml><?xml version="1.0" encoding="utf-8"?>
<sst xmlns="http://schemas.openxmlformats.org/spreadsheetml/2006/main" count="113" uniqueCount="73">
  <si>
    <t>Strength</t>
  </si>
  <si>
    <t>BS</t>
  </si>
  <si>
    <t>Toughness</t>
  </si>
  <si>
    <t>Reroll hit?</t>
  </si>
  <si>
    <t>Reroll wound?</t>
  </si>
  <si>
    <t>Ignore Armour Saves?</t>
  </si>
  <si>
    <t>Rending?</t>
  </si>
  <si>
    <t>6+</t>
  </si>
  <si>
    <t>5+</t>
  </si>
  <si>
    <t>4+</t>
  </si>
  <si>
    <t>3+</t>
  </si>
  <si>
    <t>2+</t>
  </si>
  <si>
    <t>Shots</t>
  </si>
  <si>
    <t>Hits :</t>
  </si>
  <si>
    <t>Wounds:</t>
  </si>
  <si>
    <t>Chance to Wound:</t>
  </si>
  <si>
    <t>Chance to Hit:</t>
  </si>
  <si>
    <t>Rending Wounds:</t>
  </si>
  <si>
    <t>AP:</t>
  </si>
  <si>
    <t>Armour Save:</t>
  </si>
  <si>
    <t>Saves</t>
  </si>
  <si>
    <t>(1 = Yes, 0 = No)</t>
  </si>
  <si>
    <t>Dice ;)</t>
  </si>
  <si>
    <t>Shooting Calculator</t>
  </si>
  <si>
    <t>Assault Calculator</t>
  </si>
  <si>
    <t>Attacks</t>
  </si>
  <si>
    <t>Attacker WS</t>
  </si>
  <si>
    <t>Defender WS</t>
  </si>
  <si>
    <t>Invul Save:</t>
  </si>
  <si>
    <t>Chance To Hit:</t>
  </si>
  <si>
    <t>Hits:</t>
  </si>
  <si>
    <t>Created by SuperioR © 2009</t>
  </si>
  <si>
    <t>(0 = No Value)</t>
  </si>
  <si>
    <t>Normal Wounds</t>
  </si>
  <si>
    <t>Power Wounds</t>
  </si>
  <si>
    <t>Take Normal Wound Save:</t>
  </si>
  <si>
    <t>Wounds</t>
  </si>
  <si>
    <t>Take Power Wound Save:</t>
  </si>
  <si>
    <t>Armour Save %:</t>
  </si>
  <si>
    <t>Invul/Cover Save %:</t>
  </si>
  <si>
    <t>Normal Wounds Taken By Invul/Cover</t>
  </si>
  <si>
    <t>Take Normal Wound Invul/Cover Save:</t>
  </si>
  <si>
    <t>Average Number Of Unsaved Wounds:</t>
  </si>
  <si>
    <t>Shooting vs Vehicle</t>
  </si>
  <si>
    <t>Armour Value:</t>
  </si>
  <si>
    <t>Strength:</t>
  </si>
  <si>
    <t>Reroll to hit?</t>
  </si>
  <si>
    <t>Chance to Glance:</t>
  </si>
  <si>
    <t>Chance to Penetrate:</t>
  </si>
  <si>
    <t>Shaken :</t>
  </si>
  <si>
    <t>Stunned :</t>
  </si>
  <si>
    <t>Weapon Destroyed:</t>
  </si>
  <si>
    <t>Immobilised:</t>
  </si>
  <si>
    <t>Wrecked:</t>
  </si>
  <si>
    <t>Explodes!:</t>
  </si>
  <si>
    <t>Glance Hits:</t>
  </si>
  <si>
    <t>Penetrating Hits:</t>
  </si>
  <si>
    <t>Open-Topped?</t>
  </si>
  <si>
    <t>Table</t>
  </si>
  <si>
    <t>Penetrating</t>
  </si>
  <si>
    <t>Glancing</t>
  </si>
  <si>
    <t>Modifier:</t>
  </si>
  <si>
    <t>Glancing Hits:</t>
  </si>
  <si>
    <t>Shaken:</t>
  </si>
  <si>
    <t>Stunned:</t>
  </si>
  <si>
    <t>(0 = No Value/AP-)</t>
  </si>
  <si>
    <t>Average number:</t>
  </si>
  <si>
    <t>Invul/Cover Save*:</t>
  </si>
  <si>
    <t>*(If not ignore Cover)</t>
  </si>
  <si>
    <t>Which Save:</t>
  </si>
  <si>
    <t>(0 = AP-, So remember to allways fill in the correct AP)</t>
  </si>
  <si>
    <t>Temp stuff!</t>
  </si>
  <si>
    <t>Warhammer 40,000 Calculator V0.6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</si>
</sst>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9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0" borderId="0" xfId="0" applyProtection="1"/>
    <xf numFmtId="0" fontId="0" fillId="3" borderId="7" xfId="0" applyFill="1" applyBorder="1" applyProtection="1"/>
    <xf numFmtId="0" fontId="0" fillId="3" borderId="8" xfId="0" applyFill="1" applyBorder="1" applyProtection="1"/>
    <xf numFmtId="0" fontId="0" fillId="3" borderId="1" xfId="0" applyFill="1" applyBorder="1" applyProtection="1"/>
    <xf numFmtId="0" fontId="0" fillId="3" borderId="4" xfId="0" applyFill="1" applyBorder="1" applyProtection="1"/>
    <xf numFmtId="0" fontId="0" fillId="3" borderId="5" xfId="0" applyFill="1" applyBorder="1" applyProtection="1"/>
    <xf numFmtId="0" fontId="0" fillId="3" borderId="6" xfId="0" applyFill="1" applyBorder="1" applyProtection="1"/>
    <xf numFmtId="0" fontId="0" fillId="3" borderId="0" xfId="0" applyFill="1" applyBorder="1" applyProtection="1"/>
    <xf numFmtId="0" fontId="0" fillId="0" borderId="0" xfId="0" applyFill="1" applyBorder="1" applyProtection="1"/>
    <xf numFmtId="0" fontId="0" fillId="2" borderId="15" xfId="0" applyFill="1" applyBorder="1" applyProtection="1">
      <protection locked="0"/>
    </xf>
    <xf numFmtId="0" fontId="0" fillId="0" borderId="0" xfId="0" applyFill="1" applyProtection="1"/>
    <xf numFmtId="0" fontId="0" fillId="0" borderId="0" xfId="0" applyBorder="1" applyProtection="1"/>
    <xf numFmtId="9" fontId="0" fillId="0" borderId="0" xfId="0" applyNumberFormat="1" applyFill="1" applyBorder="1" applyProtection="1"/>
    <xf numFmtId="0" fontId="0" fillId="3" borderId="9" xfId="0" applyFill="1" applyBorder="1" applyProtection="1"/>
    <xf numFmtId="0" fontId="0" fillId="3" borderId="10" xfId="0" applyFill="1" applyBorder="1" applyProtection="1"/>
    <xf numFmtId="0" fontId="0" fillId="3" borderId="11" xfId="0" applyFill="1" applyBorder="1" applyProtection="1"/>
    <xf numFmtId="0" fontId="1" fillId="0" borderId="0" xfId="0" applyFont="1" applyFill="1" applyProtection="1"/>
    <xf numFmtId="0" fontId="0" fillId="4" borderId="0" xfId="0" applyFill="1" applyBorder="1" applyProtection="1"/>
    <xf numFmtId="0" fontId="0" fillId="4" borderId="4" xfId="0" applyFill="1" applyBorder="1" applyProtection="1"/>
    <xf numFmtId="0" fontId="0" fillId="4" borderId="6" xfId="0" applyFill="1" applyBorder="1" applyProtection="1"/>
    <xf numFmtId="0" fontId="0" fillId="4" borderId="2" xfId="0" applyFill="1" applyBorder="1" applyProtection="1"/>
    <xf numFmtId="0" fontId="0" fillId="4" borderId="3" xfId="0" applyFill="1" applyBorder="1" applyProtection="1"/>
    <xf numFmtId="0" fontId="0" fillId="4" borderId="7" xfId="0" applyFill="1" applyBorder="1" applyProtection="1"/>
    <xf numFmtId="0" fontId="0" fillId="4" borderId="8" xfId="0" applyFill="1" applyBorder="1" applyProtection="1"/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4" borderId="5" xfId="0" applyFill="1" applyBorder="1" applyProtection="1"/>
    <xf numFmtId="9" fontId="0" fillId="4" borderId="5" xfId="0" applyNumberFormat="1" applyFill="1" applyBorder="1" applyProtection="1"/>
    <xf numFmtId="9" fontId="0" fillId="4" borderId="8" xfId="0" applyNumberFormat="1" applyFill="1" applyBorder="1" applyProtection="1"/>
    <xf numFmtId="0" fontId="0" fillId="7" borderId="12" xfId="0" applyFill="1" applyBorder="1" applyProtection="1"/>
    <xf numFmtId="0" fontId="0" fillId="7" borderId="13" xfId="0" applyFill="1" applyBorder="1" applyProtection="1"/>
    <xf numFmtId="0" fontId="0" fillId="8" borderId="12" xfId="0" applyFill="1" applyBorder="1" applyProtection="1"/>
    <xf numFmtId="0" fontId="0" fillId="2" borderId="1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7" borderId="6" xfId="0" applyFill="1" applyBorder="1" applyProtection="1"/>
    <xf numFmtId="0" fontId="2" fillId="4" borderId="1" xfId="0" applyFont="1" applyFill="1" applyBorder="1" applyProtection="1"/>
    <xf numFmtId="0" fontId="0" fillId="6" borderId="12" xfId="0" applyFill="1" applyBorder="1" applyProtection="1"/>
    <xf numFmtId="0" fontId="0" fillId="6" borderId="15" xfId="0" applyFill="1" applyBorder="1" applyProtection="1"/>
    <xf numFmtId="0" fontId="0" fillId="6" borderId="13" xfId="0" applyFill="1" applyBorder="1" applyProtection="1"/>
    <xf numFmtId="0" fontId="0" fillId="5" borderId="1" xfId="0" applyFill="1" applyBorder="1" applyProtection="1"/>
    <xf numFmtId="0" fontId="0" fillId="5" borderId="4" xfId="0" applyFill="1" applyBorder="1" applyProtection="1"/>
    <xf numFmtId="0" fontId="0" fillId="5" borderId="6" xfId="0" applyFill="1" applyBorder="1" applyProtection="1"/>
    <xf numFmtId="0" fontId="0" fillId="5" borderId="9" xfId="0" applyFill="1" applyBorder="1" applyProtection="1"/>
    <xf numFmtId="0" fontId="0" fillId="5" borderId="11" xfId="0" applyFill="1" applyBorder="1" applyProtection="1"/>
    <xf numFmtId="0" fontId="0" fillId="5" borderId="12" xfId="0" applyFill="1" applyBorder="1" applyProtection="1"/>
    <xf numFmtId="0" fontId="0" fillId="7" borderId="4" xfId="0" applyFill="1" applyBorder="1" applyProtection="1"/>
    <xf numFmtId="0" fontId="0" fillId="7" borderId="10" xfId="0" applyFill="1" applyBorder="1" applyProtection="1"/>
    <xf numFmtId="0" fontId="0" fillId="7" borderId="11" xfId="0" applyFill="1" applyBorder="1" applyProtection="1"/>
    <xf numFmtId="0" fontId="0" fillId="8" borderId="15" xfId="0" applyFill="1" applyBorder="1" applyProtection="1"/>
    <xf numFmtId="0" fontId="0" fillId="6" borderId="14" xfId="0" applyFill="1" applyBorder="1" applyProtection="1"/>
    <xf numFmtId="0" fontId="0" fillId="5" borderId="16" xfId="0" applyFill="1" applyBorder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0"/>
  <sheetViews>
    <sheetView tabSelected="1" workbookViewId="0">
      <selection activeCell="C6" sqref="C6"/>
    </sheetView>
  </sheetViews>
  <sheetFormatPr defaultRowHeight="15"/>
  <cols>
    <col min="1" max="1" width="34.5703125" style="4" customWidth="1"/>
    <col min="2" max="2" width="15.85546875" style="4" customWidth="1"/>
    <col min="3" max="3" width="19.85546875" style="4" bestFit="1" customWidth="1"/>
    <col min="4" max="4" width="16.7109375" style="4" customWidth="1"/>
    <col min="5" max="5" width="12.85546875" style="4" customWidth="1"/>
    <col min="6" max="6" width="21.28515625" style="4" hidden="1" customWidth="1"/>
    <col min="7" max="7" width="18.28515625" style="4" hidden="1" customWidth="1"/>
    <col min="8" max="8" width="20.5703125" style="4" hidden="1" customWidth="1"/>
    <col min="9" max="9" width="11.28515625" style="4" hidden="1" customWidth="1"/>
    <col min="10" max="10" width="23.28515625" style="4" customWidth="1"/>
    <col min="11" max="11" width="16" style="4" bestFit="1" customWidth="1"/>
    <col min="12" max="12" width="29" style="4" bestFit="1" customWidth="1"/>
    <col min="13" max="13" width="14.140625" style="4" bestFit="1" customWidth="1"/>
    <col min="14" max="14" width="11.5703125" style="4" bestFit="1" customWidth="1"/>
    <col min="15" max="15" width="9.140625" style="4"/>
    <col min="16" max="16" width="10.140625" style="4" customWidth="1"/>
    <col min="17" max="17" width="9.140625" style="4"/>
    <col min="18" max="18" width="10.42578125" style="4" customWidth="1"/>
    <col min="19" max="16384" width="9.140625" style="4"/>
  </cols>
  <sheetData>
    <row r="1" spans="1:13" ht="33.75">
      <c r="A1" s="20" t="s">
        <v>72</v>
      </c>
      <c r="B1" s="14"/>
      <c r="C1" s="14"/>
      <c r="D1" s="14"/>
      <c r="E1" s="14"/>
      <c r="F1" s="14"/>
      <c r="G1" s="14"/>
      <c r="H1" s="14"/>
      <c r="I1" s="14"/>
      <c r="J1" s="14"/>
    </row>
    <row r="2" spans="1:13">
      <c r="A2" s="12" t="s">
        <v>31</v>
      </c>
      <c r="B2" s="12"/>
      <c r="C2" s="12"/>
      <c r="D2" s="12"/>
      <c r="E2" s="12"/>
      <c r="F2" s="12"/>
      <c r="G2" s="12"/>
      <c r="H2" s="12"/>
      <c r="I2" s="12"/>
      <c r="J2" s="12"/>
    </row>
    <row r="3" spans="1:13" ht="15.75" thickBot="1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3" ht="28.5">
      <c r="A4" s="39" t="s">
        <v>23</v>
      </c>
      <c r="B4" s="24"/>
      <c r="C4" s="24"/>
      <c r="D4" s="25"/>
      <c r="E4" s="12"/>
      <c r="F4" s="39" t="s">
        <v>22</v>
      </c>
      <c r="G4" s="25"/>
      <c r="H4" s="12"/>
      <c r="I4" s="12"/>
      <c r="J4" s="12"/>
    </row>
    <row r="5" spans="1:13">
      <c r="A5" s="22"/>
      <c r="B5" s="21"/>
      <c r="C5" s="21"/>
      <c r="D5" s="30"/>
      <c r="E5" s="12"/>
      <c r="F5" s="22" t="s">
        <v>7</v>
      </c>
      <c r="G5" s="31">
        <f>1/6</f>
        <v>0.16666666666666666</v>
      </c>
      <c r="H5" s="12"/>
      <c r="I5" s="12"/>
      <c r="J5" s="12"/>
    </row>
    <row r="6" spans="1:13" ht="15.75" thickBot="1">
      <c r="A6" s="22" t="s">
        <v>21</v>
      </c>
      <c r="B6" s="21"/>
      <c r="C6" s="21"/>
      <c r="D6" s="30"/>
      <c r="E6" s="12"/>
      <c r="F6" s="22" t="s">
        <v>8</v>
      </c>
      <c r="G6" s="31">
        <f>2/6</f>
        <v>0.33333333333333331</v>
      </c>
      <c r="H6" s="12"/>
      <c r="I6" s="12"/>
      <c r="J6" s="12"/>
    </row>
    <row r="7" spans="1:13">
      <c r="A7" s="43" t="s">
        <v>3</v>
      </c>
      <c r="B7" s="1">
        <v>0</v>
      </c>
      <c r="C7" s="21"/>
      <c r="D7" s="30"/>
      <c r="E7" s="12"/>
      <c r="F7" s="22" t="s">
        <v>9</v>
      </c>
      <c r="G7" s="31">
        <f>3/6</f>
        <v>0.5</v>
      </c>
      <c r="H7" s="12"/>
      <c r="I7" s="12"/>
      <c r="J7" s="12"/>
    </row>
    <row r="8" spans="1:13">
      <c r="A8" s="44" t="s">
        <v>4</v>
      </c>
      <c r="B8" s="3">
        <v>0</v>
      </c>
      <c r="C8" s="21"/>
      <c r="D8" s="30"/>
      <c r="E8" s="12"/>
      <c r="F8" s="22" t="s">
        <v>10</v>
      </c>
      <c r="G8" s="31">
        <f>4/6</f>
        <v>0.66666666666666663</v>
      </c>
      <c r="H8" s="12"/>
      <c r="I8" s="12"/>
      <c r="J8" s="12"/>
      <c r="K8" s="14"/>
      <c r="L8" s="14"/>
    </row>
    <row r="9" spans="1:13" ht="15.75" thickBot="1">
      <c r="A9" s="44" t="s">
        <v>5</v>
      </c>
      <c r="B9" s="3">
        <v>0</v>
      </c>
      <c r="C9" s="21"/>
      <c r="D9" s="30"/>
      <c r="E9" s="12"/>
      <c r="F9" s="23" t="s">
        <v>11</v>
      </c>
      <c r="G9" s="32">
        <f>5/6</f>
        <v>0.83333333333333337</v>
      </c>
      <c r="H9" s="12"/>
      <c r="I9" s="12"/>
      <c r="J9" s="12"/>
      <c r="K9" s="12"/>
      <c r="L9" s="12"/>
      <c r="M9" s="15"/>
    </row>
    <row r="10" spans="1:13" ht="15.75" thickBot="1">
      <c r="A10" s="45" t="s">
        <v>6</v>
      </c>
      <c r="B10" s="2">
        <v>0</v>
      </c>
      <c r="C10" s="21"/>
      <c r="D10" s="30"/>
      <c r="E10" s="12"/>
      <c r="F10" s="12"/>
      <c r="G10" s="12"/>
      <c r="H10" s="12"/>
      <c r="I10" s="12"/>
      <c r="J10" s="12"/>
      <c r="K10" s="12"/>
      <c r="L10" s="16"/>
      <c r="M10" s="15"/>
    </row>
    <row r="11" spans="1:13" ht="15.75" thickBot="1">
      <c r="A11" s="22"/>
      <c r="B11" s="21"/>
      <c r="C11" s="21"/>
      <c r="D11" s="30"/>
      <c r="E11" s="12"/>
      <c r="F11" s="12"/>
      <c r="G11" s="12"/>
      <c r="H11" s="12"/>
      <c r="I11" s="12" t="s">
        <v>71</v>
      </c>
      <c r="J11" s="12"/>
      <c r="K11" s="12"/>
      <c r="L11" s="12"/>
      <c r="M11" s="15"/>
    </row>
    <row r="12" spans="1:13">
      <c r="A12" s="46" t="s">
        <v>12</v>
      </c>
      <c r="B12" s="28">
        <v>0</v>
      </c>
      <c r="C12" s="7" t="s">
        <v>16</v>
      </c>
      <c r="D12" s="17">
        <f>IF(B13&lt;=5,I13,I12)</f>
        <v>0</v>
      </c>
      <c r="E12" s="12"/>
      <c r="F12" s="12"/>
      <c r="G12" s="12"/>
      <c r="H12" s="12"/>
      <c r="I12" s="12">
        <f>IF(B13=6,G9+((1-G9)*G5),IF(B13=7,G9+((1-G9)*G6),IF(B13=8,G9+((1-G9)*G7),IF(B13=9,G9+((1-G9)*G8),IF(B13=10,G9+((1-G9)*G9),0)))))</f>
        <v>0</v>
      </c>
      <c r="J12" s="12"/>
      <c r="K12" s="12"/>
      <c r="L12" s="12"/>
      <c r="M12" s="15"/>
    </row>
    <row r="13" spans="1:13" ht="15.75" thickBot="1">
      <c r="A13" s="47" t="s">
        <v>1</v>
      </c>
      <c r="B13" s="29">
        <v>0</v>
      </c>
      <c r="C13" s="10" t="s">
        <v>13</v>
      </c>
      <c r="D13" s="19">
        <f>IF(B7=1,B12*(D12+((1-D12)*D12)),B12*D12)</f>
        <v>0</v>
      </c>
      <c r="E13" s="12"/>
      <c r="F13" s="12"/>
      <c r="G13" s="12"/>
      <c r="H13" s="12"/>
      <c r="I13" s="12">
        <f>IF(B13=1,G5,IF(B13=2,G6,IF(B13=3,G7,IF(B13=4,G8,IF(B13=5,G9,0)))))</f>
        <v>0</v>
      </c>
      <c r="J13" s="12"/>
    </row>
    <row r="14" spans="1:13" ht="15.75" thickBot="1">
      <c r="A14" s="22"/>
      <c r="B14" s="21"/>
      <c r="C14" s="21"/>
      <c r="D14" s="30"/>
      <c r="E14" s="12"/>
      <c r="F14" s="12"/>
      <c r="G14" s="12"/>
      <c r="H14" s="12"/>
      <c r="I14" s="12"/>
      <c r="J14" s="12"/>
    </row>
    <row r="15" spans="1:13">
      <c r="A15" s="43" t="s">
        <v>0</v>
      </c>
      <c r="B15" s="1">
        <v>0</v>
      </c>
      <c r="C15" s="7" t="s">
        <v>15</v>
      </c>
      <c r="D15" s="17">
        <f>IF(B15=B16,G7,IF(B15+1=B16,G6,IF(B15-1=B16,G8,IF(B15+2=B16,G5,IF(B15+3=B16,G5,IF(B15&gt;=B16+2,G9,IF(B15+4=B16,0,"")))))))</f>
        <v>0.5</v>
      </c>
      <c r="E15" s="12"/>
      <c r="F15" s="12"/>
      <c r="G15" s="12"/>
      <c r="H15" s="12"/>
      <c r="I15" s="12"/>
      <c r="J15" s="12"/>
    </row>
    <row r="16" spans="1:13" ht="15.75" thickBot="1">
      <c r="A16" s="45" t="s">
        <v>2</v>
      </c>
      <c r="B16" s="2">
        <v>0</v>
      </c>
      <c r="C16" s="8" t="s">
        <v>14</v>
      </c>
      <c r="D16" s="18">
        <f>IF(B10=0,IF(B8=1,D13*(D15+((1-D15)*D15)),D13*D15),IF(B8=1,(D13*(D15+((1-D15)*D15)))-D17,(D13*D15)-D17))</f>
        <v>0</v>
      </c>
      <c r="E16" s="12"/>
      <c r="F16" s="12"/>
      <c r="G16" s="12"/>
      <c r="H16" s="12"/>
      <c r="I16" s="12"/>
      <c r="J16" s="12"/>
    </row>
    <row r="17" spans="1:13" ht="15.75" thickBot="1">
      <c r="A17" s="22"/>
      <c r="B17" s="21" t="str">
        <f>IF(AND(B15&gt;=2*B16,B15&lt;&gt;0,B16&lt;&gt;0),"Instant Death!","")</f>
        <v/>
      </c>
      <c r="C17" s="10" t="s">
        <v>17</v>
      </c>
      <c r="D17" s="19">
        <f>IF(B10=1,D13*G5,0)</f>
        <v>0</v>
      </c>
      <c r="E17" s="12"/>
      <c r="F17" s="12"/>
      <c r="G17" s="12"/>
      <c r="H17" s="12"/>
      <c r="I17" s="12"/>
      <c r="J17" s="12"/>
    </row>
    <row r="18" spans="1:13" ht="15.75" thickBot="1">
      <c r="A18" s="22"/>
      <c r="B18" s="21"/>
      <c r="C18" s="21"/>
      <c r="D18" s="30"/>
      <c r="E18" s="12"/>
      <c r="F18" s="12"/>
      <c r="G18" s="12"/>
      <c r="H18" s="12"/>
      <c r="I18" s="12"/>
      <c r="J18" s="12"/>
    </row>
    <row r="19" spans="1:13">
      <c r="A19" s="43" t="s">
        <v>18</v>
      </c>
      <c r="B19" s="1">
        <v>0</v>
      </c>
      <c r="C19" s="21" t="s">
        <v>65</v>
      </c>
      <c r="D19" s="30"/>
      <c r="E19" s="12"/>
      <c r="F19" s="12"/>
      <c r="G19" s="12"/>
      <c r="H19" s="12"/>
      <c r="I19" s="12"/>
      <c r="J19" s="12"/>
    </row>
    <row r="20" spans="1:13">
      <c r="A20" s="44" t="s">
        <v>19</v>
      </c>
      <c r="B20" s="3">
        <v>0</v>
      </c>
      <c r="C20" s="21"/>
      <c r="D20" s="30"/>
      <c r="E20" s="12"/>
      <c r="F20" s="12"/>
      <c r="G20" s="12"/>
      <c r="H20" s="12"/>
      <c r="I20" s="12"/>
      <c r="J20" s="12"/>
    </row>
    <row r="21" spans="1:13" ht="15.75" thickBot="1">
      <c r="A21" s="45" t="s">
        <v>67</v>
      </c>
      <c r="B21" s="2">
        <v>0</v>
      </c>
      <c r="C21" s="21"/>
      <c r="D21" s="30"/>
      <c r="E21" s="12"/>
      <c r="F21" s="12"/>
      <c r="G21" s="12"/>
      <c r="H21" s="12"/>
      <c r="I21" s="12"/>
      <c r="J21" s="12"/>
      <c r="K21" s="12"/>
      <c r="L21" s="12"/>
      <c r="M21" s="15"/>
    </row>
    <row r="22" spans="1:13">
      <c r="A22" s="22" t="s">
        <v>68</v>
      </c>
      <c r="B22" s="21"/>
      <c r="C22" s="21"/>
      <c r="D22" s="30"/>
      <c r="E22" s="12"/>
      <c r="F22" s="12"/>
      <c r="G22" s="12"/>
      <c r="H22" s="12"/>
      <c r="I22" s="12"/>
      <c r="J22" s="12"/>
      <c r="K22" s="12"/>
    </row>
    <row r="23" spans="1:13" ht="15.75" thickBot="1">
      <c r="A23" s="22"/>
      <c r="B23" s="21"/>
      <c r="C23" s="21"/>
      <c r="D23" s="30"/>
      <c r="E23" s="12"/>
      <c r="F23" s="12"/>
      <c r="G23" s="12"/>
      <c r="H23" s="12"/>
      <c r="I23" s="12"/>
      <c r="J23" s="12"/>
      <c r="K23" s="14"/>
      <c r="L23" s="14"/>
    </row>
    <row r="24" spans="1:13">
      <c r="A24" s="7" t="s">
        <v>33</v>
      </c>
      <c r="B24" s="17">
        <f>IF(AND(B20=0,B21&lt;&gt;0),0,IF(AND(B19&lt;=B20,B19&lt;&gt;0),0,IF(B9=1,0,IF(AND(B21&lt;B20,B21&lt;&gt;0,B21&lt;=6),0,D16))))</f>
        <v>0</v>
      </c>
      <c r="C24" s="21"/>
      <c r="D24" s="30"/>
      <c r="E24" s="12"/>
      <c r="F24" s="12"/>
      <c r="G24" s="12"/>
      <c r="H24" s="12"/>
      <c r="I24" s="12"/>
      <c r="J24" s="12"/>
    </row>
    <row r="25" spans="1:13" ht="16.5" customHeight="1">
      <c r="A25" s="8" t="s">
        <v>40</v>
      </c>
      <c r="B25" s="18">
        <f>IF(B9=1,0,IF(AND(B20=0,B21&gt;0),D16,IF(AND(B19&lt;=B20,B19&lt;&gt;0),0,IF(AND(B21&gt;=B20,B21&lt;&gt;0,B21&lt;=6),0,IF(B21=0,0,D16)))))</f>
        <v>0</v>
      </c>
      <c r="C25" s="21"/>
      <c r="D25" s="30"/>
      <c r="E25" s="12"/>
      <c r="F25" s="12"/>
      <c r="G25" s="12"/>
      <c r="H25" s="12"/>
      <c r="I25" s="12"/>
      <c r="J25" s="12"/>
      <c r="K25" s="12"/>
      <c r="L25" s="12"/>
    </row>
    <row r="26" spans="1:13" ht="16.5" customHeight="1">
      <c r="A26" s="8" t="s">
        <v>34</v>
      </c>
      <c r="B26" s="18">
        <f>IF(B9=1,D16+D17,IF(AND(B19&lt;=B20,B19&lt;&gt;0),D16+D17,D17))</f>
        <v>0</v>
      </c>
      <c r="C26" s="21"/>
      <c r="D26" s="30"/>
      <c r="E26" s="12"/>
      <c r="F26" s="12"/>
      <c r="G26" s="12"/>
      <c r="H26" s="12"/>
      <c r="I26" s="12"/>
      <c r="J26" s="12"/>
      <c r="K26" s="12"/>
      <c r="L26" s="12"/>
    </row>
    <row r="27" spans="1:13">
      <c r="A27" s="8" t="s">
        <v>38</v>
      </c>
      <c r="B27" s="18">
        <f>IF(B20=2,G9,IF(B20=3,G8,IF(B20=4,G7,IF(B20=5,G6,IF(B20=6,G5,0)))))</f>
        <v>0</v>
      </c>
      <c r="C27" s="21"/>
      <c r="D27" s="30"/>
      <c r="E27" s="12"/>
      <c r="F27" s="12"/>
      <c r="G27" s="12"/>
      <c r="H27" s="12"/>
      <c r="I27" s="12"/>
      <c r="J27" s="12"/>
      <c r="K27" s="12"/>
      <c r="L27" s="12"/>
    </row>
    <row r="28" spans="1:13" ht="15.75" thickBot="1">
      <c r="A28" s="10" t="s">
        <v>39</v>
      </c>
      <c r="B28" s="19">
        <f>IF(B21=2,G9,IF(B21=3,G8,IF(B21=4,G7,IF(B21=5,G6,IF(B21=6,G5,0)))))</f>
        <v>0</v>
      </c>
      <c r="C28" s="21"/>
      <c r="D28" s="30"/>
      <c r="E28" s="12"/>
      <c r="F28" s="12"/>
      <c r="G28" s="12"/>
      <c r="H28" s="12"/>
      <c r="I28" s="12"/>
      <c r="J28" s="12"/>
      <c r="K28" s="12"/>
      <c r="L28" s="12"/>
    </row>
    <row r="29" spans="1:13" ht="15.75" thickBot="1">
      <c r="A29" s="22"/>
      <c r="B29" s="21"/>
      <c r="C29" s="21"/>
      <c r="D29" s="30"/>
      <c r="E29" s="12"/>
      <c r="F29" s="12"/>
      <c r="G29" s="12"/>
      <c r="H29" s="12"/>
      <c r="I29" s="12"/>
      <c r="J29" s="12"/>
      <c r="K29" s="12"/>
      <c r="L29" s="12"/>
    </row>
    <row r="30" spans="1:13" ht="15.75" thickBot="1">
      <c r="A30" s="41" t="s">
        <v>69</v>
      </c>
      <c r="B30" s="53" t="s">
        <v>20</v>
      </c>
      <c r="C30" s="41" t="s">
        <v>36</v>
      </c>
      <c r="D30" s="30"/>
      <c r="E30" s="12"/>
      <c r="F30" s="12"/>
      <c r="G30" s="12"/>
      <c r="H30" s="12"/>
      <c r="I30" s="12"/>
      <c r="J30" s="12"/>
      <c r="K30" s="12"/>
      <c r="L30" s="12"/>
    </row>
    <row r="31" spans="1:13">
      <c r="A31" s="18" t="s">
        <v>35</v>
      </c>
      <c r="B31" s="11">
        <f>B27*B24</f>
        <v>0</v>
      </c>
      <c r="C31" s="18">
        <f>B24-B31</f>
        <v>0</v>
      </c>
      <c r="D31" s="30"/>
      <c r="E31" s="12"/>
      <c r="F31" s="12"/>
      <c r="G31" s="12"/>
      <c r="H31" s="12"/>
      <c r="I31" s="12"/>
      <c r="J31" s="12"/>
      <c r="K31" s="12"/>
      <c r="L31" s="12"/>
    </row>
    <row r="32" spans="1:13">
      <c r="A32" s="18" t="s">
        <v>41</v>
      </c>
      <c r="B32" s="11">
        <f>B25*B28</f>
        <v>0</v>
      </c>
      <c r="C32" s="18">
        <f>B25-B32</f>
        <v>0</v>
      </c>
      <c r="D32" s="30"/>
      <c r="E32" s="12"/>
      <c r="F32" s="12"/>
      <c r="G32" s="12"/>
      <c r="H32" s="12"/>
      <c r="I32" s="12"/>
      <c r="J32" s="12"/>
      <c r="K32" s="12"/>
      <c r="L32" s="12"/>
    </row>
    <row r="33" spans="1:16" ht="15.75" thickBot="1">
      <c r="A33" s="19" t="s">
        <v>37</v>
      </c>
      <c r="B33" s="5">
        <f>IF(B21&lt;B20,B28*(B24+B26),B28*B26)</f>
        <v>0</v>
      </c>
      <c r="C33" s="19">
        <f>IF(AND(B21&lt;B20,B21&lt;&gt;0),(B24+B26)-B33,B26-B33)</f>
        <v>0</v>
      </c>
      <c r="D33" s="30"/>
      <c r="E33" s="12"/>
      <c r="F33" s="12"/>
      <c r="G33" s="12"/>
      <c r="H33" s="12"/>
      <c r="I33" s="12"/>
      <c r="J33" s="12"/>
      <c r="K33" s="12"/>
      <c r="L33" s="12"/>
    </row>
    <row r="34" spans="1:16" ht="15.75" thickBot="1">
      <c r="A34" s="22"/>
      <c r="B34" s="21"/>
      <c r="C34" s="21"/>
      <c r="D34" s="30"/>
      <c r="E34" s="12"/>
      <c r="F34" s="12"/>
      <c r="G34" s="12"/>
      <c r="H34" s="12"/>
      <c r="I34" s="12"/>
      <c r="J34" s="12"/>
      <c r="K34" s="12"/>
      <c r="L34" s="12"/>
    </row>
    <row r="35" spans="1:16" ht="15.75" thickBot="1">
      <c r="A35" s="33" t="s">
        <v>42</v>
      </c>
      <c r="B35" s="34">
        <f>SUM(C31:C33)</f>
        <v>0</v>
      </c>
      <c r="C35" s="26"/>
      <c r="D35" s="27"/>
      <c r="E35" s="12"/>
      <c r="F35" s="12"/>
      <c r="G35" s="12"/>
      <c r="H35" s="12"/>
      <c r="I35" s="12"/>
      <c r="J35" s="12"/>
      <c r="K35" s="12"/>
      <c r="L35" s="12"/>
    </row>
    <row r="36" spans="1:16" ht="15.75" thickBot="1">
      <c r="E36" s="12"/>
      <c r="F36" s="12"/>
      <c r="G36" s="12"/>
      <c r="H36" s="12"/>
      <c r="I36" s="12"/>
      <c r="J36" s="12"/>
      <c r="K36" s="12"/>
      <c r="L36" s="12"/>
    </row>
    <row r="37" spans="1:16" ht="28.5">
      <c r="A37" s="39" t="s">
        <v>24</v>
      </c>
      <c r="B37" s="24"/>
      <c r="C37" s="24"/>
      <c r="D37" s="25"/>
      <c r="E37" s="12"/>
      <c r="F37" s="12"/>
      <c r="G37" s="12"/>
      <c r="H37" s="12"/>
      <c r="I37" s="12"/>
      <c r="J37" s="12"/>
      <c r="K37" s="12"/>
      <c r="L37" s="12"/>
    </row>
    <row r="38" spans="1:16">
      <c r="A38" s="22"/>
      <c r="B38" s="21"/>
      <c r="C38" s="21"/>
      <c r="D38" s="30"/>
      <c r="E38" s="12"/>
      <c r="F38" s="12"/>
      <c r="G38" s="12"/>
      <c r="H38" s="12"/>
      <c r="I38" s="12"/>
      <c r="J38" s="12"/>
      <c r="K38" s="12"/>
      <c r="L38" s="12"/>
    </row>
    <row r="39" spans="1:16" ht="15.75" thickBot="1">
      <c r="A39" s="22" t="s">
        <v>21</v>
      </c>
      <c r="B39" s="21"/>
      <c r="C39" s="21"/>
      <c r="D39" s="30"/>
      <c r="E39" s="12"/>
      <c r="F39" s="12"/>
      <c r="G39" s="12"/>
      <c r="H39" s="12"/>
      <c r="I39" s="12"/>
      <c r="J39" s="12"/>
      <c r="K39" s="12"/>
      <c r="L39" s="12"/>
    </row>
    <row r="40" spans="1:16">
      <c r="A40" s="43" t="s">
        <v>3</v>
      </c>
      <c r="B40" s="1">
        <v>0</v>
      </c>
      <c r="C40" s="21"/>
      <c r="D40" s="30"/>
      <c r="E40" s="12"/>
      <c r="F40" s="12"/>
      <c r="G40" s="12"/>
      <c r="H40" s="12"/>
      <c r="I40" s="12"/>
      <c r="J40" s="12"/>
      <c r="K40" s="12"/>
      <c r="L40" s="12"/>
    </row>
    <row r="41" spans="1:16">
      <c r="A41" s="44" t="s">
        <v>4</v>
      </c>
      <c r="B41" s="3">
        <v>0</v>
      </c>
      <c r="C41" s="21"/>
      <c r="D41" s="30"/>
      <c r="E41" s="12"/>
      <c r="F41" s="12"/>
      <c r="G41" s="12"/>
      <c r="H41" s="12"/>
      <c r="I41" s="12"/>
      <c r="J41" s="12"/>
      <c r="K41" s="12"/>
      <c r="L41" s="12"/>
    </row>
    <row r="42" spans="1:16">
      <c r="A42" s="44" t="s">
        <v>5</v>
      </c>
      <c r="B42" s="3">
        <v>0</v>
      </c>
      <c r="C42" s="21"/>
      <c r="D42" s="30"/>
      <c r="E42" s="12"/>
      <c r="F42" s="12"/>
      <c r="G42" s="12"/>
      <c r="H42" s="12"/>
      <c r="I42" s="12"/>
      <c r="J42" s="12"/>
      <c r="K42" s="12"/>
      <c r="L42" s="12"/>
    </row>
    <row r="43" spans="1:16" ht="15.75" thickBot="1">
      <c r="A43" s="45" t="s">
        <v>6</v>
      </c>
      <c r="B43" s="2">
        <v>0</v>
      </c>
      <c r="C43" s="21"/>
      <c r="D43" s="30"/>
      <c r="E43" s="12"/>
      <c r="F43" s="12"/>
      <c r="G43" s="12"/>
      <c r="H43" s="12"/>
      <c r="I43" s="12"/>
      <c r="J43" s="12"/>
      <c r="K43" s="12"/>
      <c r="L43" s="12"/>
    </row>
    <row r="44" spans="1:16" ht="15.75" thickBot="1">
      <c r="A44" s="22"/>
      <c r="B44" s="21"/>
      <c r="C44" s="21"/>
      <c r="D44" s="30"/>
      <c r="E44" s="12"/>
      <c r="F44" s="12"/>
      <c r="G44" s="12"/>
      <c r="H44" s="12"/>
      <c r="I44" s="12"/>
      <c r="J44" s="12"/>
      <c r="K44" s="12"/>
      <c r="L44" s="12"/>
    </row>
    <row r="45" spans="1:16">
      <c r="A45" s="43" t="s">
        <v>25</v>
      </c>
      <c r="B45" s="1">
        <v>0</v>
      </c>
      <c r="C45" s="7" t="s">
        <v>29</v>
      </c>
      <c r="D45" s="17">
        <f>IF(B47=0,1,IF(B47&lt;B46,G8,IF(B47&gt;2*B46,G6,G7)))</f>
        <v>1</v>
      </c>
      <c r="E45" s="12"/>
      <c r="F45" s="12"/>
      <c r="G45" s="12"/>
      <c r="H45" s="12"/>
      <c r="I45" s="12"/>
      <c r="J45" s="12"/>
    </row>
    <row r="46" spans="1:16" ht="15.75" thickBot="1">
      <c r="A46" s="44" t="s">
        <v>26</v>
      </c>
      <c r="B46" s="3">
        <v>0</v>
      </c>
      <c r="C46" s="10" t="s">
        <v>30</v>
      </c>
      <c r="D46" s="19">
        <f>IF(B40=1,B45*(D45+((1-D45)*D45)),B45*D45)</f>
        <v>0</v>
      </c>
      <c r="E46" s="12"/>
      <c r="F46" s="12"/>
      <c r="G46" s="12"/>
      <c r="H46" s="12"/>
      <c r="I46" s="12"/>
      <c r="J46" s="12"/>
    </row>
    <row r="47" spans="1:16" ht="15.75" thickBot="1">
      <c r="A47" s="45" t="s">
        <v>27</v>
      </c>
      <c r="B47" s="2">
        <v>0</v>
      </c>
      <c r="C47" s="21"/>
      <c r="D47" s="30"/>
      <c r="E47" s="12"/>
      <c r="F47" s="12"/>
      <c r="G47" s="12"/>
      <c r="H47" s="12"/>
      <c r="I47" s="12"/>
      <c r="J47" s="12"/>
      <c r="K47" s="14"/>
      <c r="L47" s="14"/>
      <c r="M47" s="14"/>
      <c r="N47" s="14"/>
      <c r="O47" s="14"/>
      <c r="P47" s="14"/>
    </row>
    <row r="48" spans="1:16" ht="15.75" thickBot="1">
      <c r="A48" s="22"/>
      <c r="B48" s="21"/>
      <c r="C48" s="21"/>
      <c r="D48" s="30"/>
      <c r="E48" s="12"/>
      <c r="F48" s="12"/>
      <c r="G48" s="12"/>
      <c r="H48" s="12"/>
      <c r="I48" s="12"/>
      <c r="J48" s="12"/>
      <c r="K48" s="12"/>
      <c r="L48" s="12"/>
      <c r="M48" s="14"/>
      <c r="N48" s="14"/>
      <c r="O48" s="14"/>
      <c r="P48" s="14"/>
    </row>
    <row r="49" spans="1:16">
      <c r="A49" s="43" t="s">
        <v>0</v>
      </c>
      <c r="B49" s="36">
        <v>0</v>
      </c>
      <c r="C49" s="7" t="s">
        <v>15</v>
      </c>
      <c r="D49" s="17">
        <f>IF(B49=B50,G7,IF(B49+1=B50,G6,IF(B49-1=B50,G8,IF(B49+2=B50,G5,IF(B49+3=B50,G5,IF(B49&gt;=B50+2,G9,IF(B49+4=B50,0,"")))))))</f>
        <v>0.5</v>
      </c>
      <c r="E49" s="12"/>
      <c r="F49" s="12"/>
      <c r="G49" s="12"/>
      <c r="H49" s="12"/>
      <c r="I49" s="12"/>
      <c r="J49" s="12"/>
      <c r="K49" s="12"/>
      <c r="L49" s="12"/>
      <c r="M49" s="14"/>
      <c r="N49" s="14"/>
      <c r="O49" s="14"/>
      <c r="P49" s="14"/>
    </row>
    <row r="50" spans="1:16" ht="15.75" thickBot="1">
      <c r="A50" s="45" t="s">
        <v>2</v>
      </c>
      <c r="B50" s="37">
        <v>0</v>
      </c>
      <c r="C50" s="8" t="s">
        <v>14</v>
      </c>
      <c r="D50" s="18">
        <f>IF(B43=0,IF(B41=1,D46*(D49+((1-D49)*D49)),D46*D49),IF(B41=1,(D46*(D49+((1-D49)*D49)))-D51,(D46*D49)-D51))</f>
        <v>0</v>
      </c>
      <c r="E50" s="12"/>
      <c r="F50" s="12"/>
      <c r="G50" s="12"/>
      <c r="H50" s="12"/>
      <c r="I50" s="12"/>
      <c r="J50" s="12"/>
      <c r="K50" s="12"/>
      <c r="L50" s="12"/>
      <c r="M50" s="14"/>
      <c r="N50" s="14"/>
      <c r="O50" s="14"/>
      <c r="P50" s="14"/>
    </row>
    <row r="51" spans="1:16" ht="15.75" thickBot="1">
      <c r="A51" s="22"/>
      <c r="B51" s="21" t="str">
        <f>IF(AND(B49&gt;=2*B50,B49&lt;&gt;0,B50&lt;&gt;0),"Instant Death!","")</f>
        <v/>
      </c>
      <c r="C51" s="10" t="s">
        <v>17</v>
      </c>
      <c r="D51" s="19">
        <f>IF(B43=1,D46*G5,0)</f>
        <v>0</v>
      </c>
      <c r="E51" s="12"/>
      <c r="F51" s="12"/>
      <c r="G51" s="12"/>
      <c r="H51" s="12"/>
      <c r="I51" s="12"/>
      <c r="J51" s="12"/>
      <c r="K51" s="12"/>
      <c r="L51" s="12"/>
      <c r="M51" s="14"/>
      <c r="N51" s="14"/>
      <c r="O51" s="14"/>
      <c r="P51" s="14"/>
    </row>
    <row r="52" spans="1:16" ht="15.75" thickBot="1">
      <c r="A52" s="22"/>
      <c r="B52" s="21"/>
      <c r="C52" s="21"/>
      <c r="D52" s="30"/>
      <c r="E52" s="12"/>
      <c r="F52" s="12"/>
      <c r="G52" s="12"/>
      <c r="H52" s="12"/>
      <c r="I52" s="12"/>
      <c r="J52" s="12"/>
      <c r="K52" s="12"/>
      <c r="L52" s="12"/>
      <c r="M52" s="14"/>
      <c r="N52" s="14"/>
      <c r="O52" s="14"/>
      <c r="P52" s="14"/>
    </row>
    <row r="53" spans="1:16">
      <c r="A53" s="43" t="s">
        <v>19</v>
      </c>
      <c r="B53" s="1">
        <v>0</v>
      </c>
      <c r="C53" s="21" t="s">
        <v>32</v>
      </c>
      <c r="D53" s="30"/>
      <c r="E53" s="12"/>
      <c r="F53" s="12"/>
      <c r="G53" s="12"/>
      <c r="H53" s="12"/>
      <c r="I53" s="12"/>
      <c r="J53" s="12"/>
      <c r="K53" s="12"/>
      <c r="L53" s="12"/>
      <c r="M53" s="14"/>
      <c r="N53" s="14"/>
      <c r="O53" s="14"/>
      <c r="P53" s="14"/>
    </row>
    <row r="54" spans="1:16" ht="15.75" thickBot="1">
      <c r="A54" s="45" t="s">
        <v>28</v>
      </c>
      <c r="B54" s="2">
        <v>0</v>
      </c>
      <c r="C54" s="21"/>
      <c r="D54" s="30"/>
      <c r="E54" s="12"/>
      <c r="F54" s="12"/>
      <c r="G54" s="12"/>
      <c r="H54" s="12"/>
      <c r="I54" s="12"/>
      <c r="J54" s="12"/>
      <c r="K54" s="12"/>
      <c r="L54" s="12"/>
      <c r="M54" s="14"/>
      <c r="N54" s="14"/>
      <c r="O54" s="14"/>
      <c r="P54" s="14"/>
    </row>
    <row r="55" spans="1:16" ht="15.75" thickBot="1">
      <c r="A55" s="22"/>
      <c r="B55" s="21"/>
      <c r="C55" s="21"/>
      <c r="D55" s="30"/>
      <c r="E55" s="12"/>
      <c r="F55" s="12"/>
      <c r="G55" s="12"/>
      <c r="H55" s="12"/>
      <c r="I55" s="12"/>
      <c r="J55" s="12"/>
      <c r="K55" s="12"/>
      <c r="L55" s="12"/>
      <c r="M55" s="14"/>
      <c r="N55" s="14"/>
      <c r="O55" s="14"/>
      <c r="P55" s="14"/>
    </row>
    <row r="56" spans="1:16">
      <c r="A56" s="7" t="s">
        <v>33</v>
      </c>
      <c r="B56" s="17">
        <f>IF(AND(B53=0,B54&gt;0),0,IF(B42=1,0,IF(AND(B54&lt;B53,B54&lt;&gt;0,B54&lt;=6),0,D50)))</f>
        <v>0</v>
      </c>
      <c r="C56" s="21"/>
      <c r="D56" s="30"/>
      <c r="E56" s="12"/>
      <c r="F56" s="15"/>
      <c r="G56" s="15"/>
      <c r="H56" s="12"/>
      <c r="I56" s="12"/>
      <c r="J56" s="12"/>
      <c r="K56" s="12"/>
      <c r="L56" s="12"/>
      <c r="M56" s="14"/>
      <c r="N56" s="14"/>
      <c r="O56" s="14"/>
      <c r="P56" s="14"/>
    </row>
    <row r="57" spans="1:16">
      <c r="A57" s="8" t="s">
        <v>40</v>
      </c>
      <c r="B57" s="18">
        <f>IF(B42=1,0,IF(AND(B53=0,B54&gt;0),D50,IF(AND(B54&gt;=B53,B54&lt;&gt;0,B54&lt;=6),0,IF(B54=0,0,D50))))</f>
        <v>0</v>
      </c>
      <c r="C57" s="21"/>
      <c r="D57" s="30"/>
      <c r="E57" s="12"/>
      <c r="F57" s="15"/>
      <c r="G57" s="15"/>
      <c r="H57" s="12"/>
      <c r="I57" s="12"/>
      <c r="J57" s="12"/>
      <c r="K57" s="12"/>
      <c r="L57" s="12"/>
      <c r="M57" s="14"/>
      <c r="N57" s="14"/>
      <c r="O57" s="14"/>
      <c r="P57" s="14"/>
    </row>
    <row r="58" spans="1:16">
      <c r="A58" s="8" t="s">
        <v>34</v>
      </c>
      <c r="B58" s="18">
        <f>IF(B42=1,D50+D51,D51)</f>
        <v>0</v>
      </c>
      <c r="C58" s="21"/>
      <c r="D58" s="30"/>
      <c r="E58" s="12"/>
      <c r="F58" s="15"/>
      <c r="G58" s="15"/>
      <c r="H58" s="12"/>
      <c r="I58" s="12"/>
      <c r="J58" s="12"/>
      <c r="K58" s="12"/>
      <c r="L58" s="12"/>
    </row>
    <row r="59" spans="1:16">
      <c r="A59" s="8" t="s">
        <v>38</v>
      </c>
      <c r="B59" s="18">
        <f>IF(B53=2,G9,IF(B53=3,G8,IF(B53=4,G7,IF(B53=5,G6,IF(B53=6,G5,0)))))</f>
        <v>0</v>
      </c>
      <c r="C59" s="21"/>
      <c r="D59" s="30"/>
      <c r="E59" s="12"/>
      <c r="F59" s="15"/>
      <c r="G59" s="15"/>
      <c r="H59" s="12"/>
      <c r="I59" s="12"/>
      <c r="J59" s="12"/>
      <c r="K59" s="12"/>
      <c r="L59" s="12"/>
    </row>
    <row r="60" spans="1:16" ht="15.75" thickBot="1">
      <c r="A60" s="10" t="s">
        <v>39</v>
      </c>
      <c r="B60" s="19">
        <f>IF(B54=2,G9,IF(B54=3,G8,IF(B54=4,G7,IF(B54=5,G6,IF(B54=6,G5,0)))))</f>
        <v>0</v>
      </c>
      <c r="C60" s="21"/>
      <c r="D60" s="30"/>
      <c r="E60" s="12"/>
      <c r="F60" s="15"/>
      <c r="G60" s="15"/>
      <c r="H60" s="12"/>
      <c r="I60" s="12"/>
      <c r="J60" s="12"/>
      <c r="K60" s="12"/>
      <c r="L60" s="12"/>
    </row>
    <row r="61" spans="1:16" ht="15.75" thickBot="1">
      <c r="A61" s="22"/>
      <c r="B61" s="21"/>
      <c r="C61" s="21"/>
      <c r="D61" s="30"/>
      <c r="E61" s="12"/>
      <c r="F61" s="15"/>
      <c r="G61" s="15"/>
      <c r="H61" s="12"/>
      <c r="I61" s="12"/>
      <c r="J61" s="12"/>
      <c r="K61" s="12"/>
      <c r="L61" s="12"/>
    </row>
    <row r="62" spans="1:16" ht="15.75" thickBot="1">
      <c r="A62" s="40" t="s">
        <v>69</v>
      </c>
      <c r="B62" s="41" t="s">
        <v>20</v>
      </c>
      <c r="C62" s="42" t="s">
        <v>36</v>
      </c>
      <c r="D62" s="30"/>
      <c r="E62" s="12"/>
      <c r="F62" s="12"/>
      <c r="G62" s="12"/>
      <c r="H62" s="12"/>
      <c r="I62" s="12"/>
      <c r="J62" s="12"/>
      <c r="K62" s="12"/>
      <c r="L62" s="12"/>
    </row>
    <row r="63" spans="1:16">
      <c r="A63" s="8" t="s">
        <v>35</v>
      </c>
      <c r="B63" s="18">
        <f>B59*B56</f>
        <v>0</v>
      </c>
      <c r="C63" s="9">
        <f>B56-B63</f>
        <v>0</v>
      </c>
      <c r="D63" s="30"/>
      <c r="E63" s="12"/>
      <c r="F63" s="12"/>
      <c r="G63" s="12"/>
      <c r="H63" s="12"/>
      <c r="I63" s="12"/>
      <c r="J63" s="12"/>
      <c r="K63" s="12"/>
      <c r="L63" s="12"/>
    </row>
    <row r="64" spans="1:16">
      <c r="A64" s="8" t="s">
        <v>41</v>
      </c>
      <c r="B64" s="18">
        <f>B57*B60</f>
        <v>0</v>
      </c>
      <c r="C64" s="9">
        <f>B57-B64</f>
        <v>0</v>
      </c>
      <c r="D64" s="30"/>
      <c r="E64" s="12"/>
      <c r="F64" s="12"/>
      <c r="G64" s="12"/>
      <c r="H64" s="12"/>
      <c r="I64" s="12"/>
      <c r="J64" s="12"/>
      <c r="K64" s="12"/>
      <c r="L64" s="12"/>
    </row>
    <row r="65" spans="1:12" ht="15.75" thickBot="1">
      <c r="A65" s="10" t="s">
        <v>37</v>
      </c>
      <c r="B65" s="19">
        <f>IF(B54&lt;B53,B60*(B56+B58),B60*B58)</f>
        <v>0</v>
      </c>
      <c r="C65" s="6">
        <f>IF(AND(B54&lt;B53,B54&lt;&gt;0),(B56+B58)-B65,B58-B65)</f>
        <v>0</v>
      </c>
      <c r="D65" s="30"/>
      <c r="E65" s="12"/>
      <c r="F65" s="12"/>
      <c r="G65" s="12"/>
      <c r="H65" s="12"/>
      <c r="I65" s="12"/>
      <c r="J65" s="12"/>
      <c r="K65" s="12"/>
      <c r="L65" s="12"/>
    </row>
    <row r="66" spans="1:12" ht="15.75" thickBot="1">
      <c r="A66" s="22"/>
      <c r="B66" s="21"/>
      <c r="C66" s="21"/>
      <c r="D66" s="30"/>
      <c r="E66" s="12"/>
      <c r="F66" s="12"/>
      <c r="G66" s="12"/>
      <c r="H66" s="12"/>
      <c r="I66" s="12"/>
      <c r="J66" s="12"/>
    </row>
    <row r="67" spans="1:12" ht="15.75" thickBot="1">
      <c r="A67" s="33" t="s">
        <v>42</v>
      </c>
      <c r="B67" s="34">
        <f>SUM(C63:C65)</f>
        <v>0</v>
      </c>
      <c r="C67" s="26"/>
      <c r="D67" s="27"/>
      <c r="E67" s="12"/>
      <c r="F67" s="12"/>
      <c r="G67" s="12"/>
      <c r="H67" s="12"/>
      <c r="I67" s="12"/>
      <c r="J67" s="12"/>
    </row>
    <row r="68" spans="1:12" ht="15.75" thickBot="1">
      <c r="E68" s="15"/>
      <c r="F68" s="15"/>
      <c r="G68" s="12"/>
      <c r="H68" s="12"/>
      <c r="I68" s="12"/>
      <c r="J68" s="12"/>
    </row>
    <row r="69" spans="1:12" ht="28.5">
      <c r="A69" s="39" t="s">
        <v>43</v>
      </c>
      <c r="B69" s="24"/>
      <c r="C69" s="24"/>
      <c r="D69" s="24"/>
      <c r="E69" s="25"/>
      <c r="F69" s="15"/>
      <c r="G69" s="39" t="s">
        <v>22</v>
      </c>
      <c r="H69" s="25"/>
      <c r="I69" s="15"/>
      <c r="J69" s="15"/>
    </row>
    <row r="70" spans="1:12" ht="15.75" thickBot="1">
      <c r="A70" s="22"/>
      <c r="B70" s="21"/>
      <c r="C70" s="21"/>
      <c r="D70" s="21"/>
      <c r="E70" s="30"/>
      <c r="F70" s="15"/>
      <c r="G70" s="22" t="s">
        <v>7</v>
      </c>
      <c r="H70" s="31">
        <f>1/6</f>
        <v>0.16666666666666666</v>
      </c>
      <c r="I70" s="15"/>
      <c r="J70" s="15"/>
    </row>
    <row r="71" spans="1:12">
      <c r="A71" s="43" t="s">
        <v>46</v>
      </c>
      <c r="B71" s="1">
        <v>0</v>
      </c>
      <c r="C71" s="21"/>
      <c r="D71" s="21"/>
      <c r="E71" s="30"/>
      <c r="F71" s="15"/>
      <c r="G71" s="22" t="s">
        <v>8</v>
      </c>
      <c r="H71" s="31">
        <f>2/6</f>
        <v>0.33333333333333331</v>
      </c>
      <c r="I71" s="15"/>
      <c r="J71" s="15"/>
    </row>
    <row r="72" spans="1:12" ht="15.75" thickBot="1">
      <c r="A72" s="45" t="s">
        <v>57</v>
      </c>
      <c r="B72" s="2">
        <v>0</v>
      </c>
      <c r="C72" s="21"/>
      <c r="D72" s="21"/>
      <c r="E72" s="30"/>
      <c r="F72" s="15"/>
      <c r="G72" s="22" t="s">
        <v>9</v>
      </c>
      <c r="H72" s="31">
        <f>3/6</f>
        <v>0.5</v>
      </c>
      <c r="I72" s="15"/>
      <c r="J72" s="15"/>
    </row>
    <row r="73" spans="1:12" ht="15.75" thickBot="1">
      <c r="A73" s="22"/>
      <c r="B73" s="21"/>
      <c r="C73" s="21"/>
      <c r="D73" s="21"/>
      <c r="E73" s="30"/>
      <c r="F73" s="12"/>
      <c r="G73" s="22" t="s">
        <v>10</v>
      </c>
      <c r="H73" s="31">
        <f>4/6</f>
        <v>0.66666666666666663</v>
      </c>
      <c r="I73" s="12"/>
      <c r="J73" s="12"/>
    </row>
    <row r="74" spans="1:12" ht="15.75" thickBot="1">
      <c r="A74" s="43" t="s">
        <v>12</v>
      </c>
      <c r="B74" s="1">
        <v>0</v>
      </c>
      <c r="C74" s="7" t="s">
        <v>16</v>
      </c>
      <c r="D74" s="17">
        <f>IF(B75&lt;=5,I78,I77)</f>
        <v>0</v>
      </c>
      <c r="E74" s="30"/>
      <c r="F74" s="12"/>
      <c r="G74" s="23" t="s">
        <v>11</v>
      </c>
      <c r="H74" s="32">
        <f>5/6</f>
        <v>0.83333333333333337</v>
      </c>
      <c r="I74" s="12"/>
      <c r="J74" s="12"/>
    </row>
    <row r="75" spans="1:12" ht="15.75" thickBot="1">
      <c r="A75" s="45" t="s">
        <v>1</v>
      </c>
      <c r="B75" s="2">
        <v>0</v>
      </c>
      <c r="C75" s="10" t="s">
        <v>13</v>
      </c>
      <c r="D75" s="19">
        <f>IF(B71=1,B74*(D74+((1-D74)*D74)),B74*D74)</f>
        <v>0</v>
      </c>
      <c r="E75" s="30"/>
      <c r="F75" s="12"/>
      <c r="G75" s="12"/>
      <c r="H75" s="12"/>
      <c r="I75" s="12"/>
      <c r="J75" s="12"/>
    </row>
    <row r="76" spans="1:12" ht="15.75" thickBot="1">
      <c r="A76" s="22"/>
      <c r="B76" s="21"/>
      <c r="C76" s="21"/>
      <c r="D76" s="21"/>
      <c r="E76" s="30"/>
      <c r="F76" s="12"/>
      <c r="G76" s="12"/>
      <c r="H76" s="12"/>
      <c r="I76" s="12" t="s">
        <v>71</v>
      </c>
      <c r="J76" s="12"/>
    </row>
    <row r="77" spans="1:12">
      <c r="A77" s="43" t="s">
        <v>45</v>
      </c>
      <c r="B77" s="36">
        <v>0</v>
      </c>
      <c r="C77" s="7" t="s">
        <v>47</v>
      </c>
      <c r="D77" s="17">
        <f>IF(B77&gt;=B78,0,IF(AND(B78-B77&lt;=6,B77&lt;&gt;0,B78&lt;&gt;0),1/6,0))</f>
        <v>0</v>
      </c>
      <c r="E77" s="30"/>
      <c r="G77" s="12"/>
      <c r="H77" s="12"/>
      <c r="I77" s="12">
        <f>IF(B75=6,H74+((1-H74)*H70),IF(B75=7,H74+((1-H74)*H71),IF(B75=8,H74+((1-H74)*H72),IF(B75=9,H74+((1-H74)*H73),IF(B75=10,H74+((1-H74)*H74),0)))))</f>
        <v>0</v>
      </c>
      <c r="J77" s="15"/>
    </row>
    <row r="78" spans="1:12" ht="15.75" thickBot="1">
      <c r="A78" s="45" t="s">
        <v>44</v>
      </c>
      <c r="B78" s="37">
        <v>0</v>
      </c>
      <c r="C78" s="10" t="s">
        <v>48</v>
      </c>
      <c r="D78" s="19">
        <f>IF(AND((B78+1)-B77&lt;=6,B77&lt;&gt;0,B78&lt;&gt;0,((B78+1)-B77)=2),H74,IF(AND((B78+1)-B77&lt;=6,B77&lt;&gt;0,B78&lt;&gt;0,((B78+1)-B77)=3),H73,IF(AND((B78+1)-B77&lt;=6,B77&lt;&gt;0,B78&lt;&gt;0,((B78+1)-B77)=4),H72,IF(AND((B78+1)-B77&lt;=6,B77&lt;&gt;0,B78&lt;&gt;0,((B78+1)-B77)=5),H71,IF(AND((B78+1)-B77&lt;=6,B77&lt;&gt;0,B78&lt;&gt;0,((B78+1)-B77)=6),H70,IF(AND((B78+1)-B77&lt;=6,B77&lt;&gt;0,B78&lt;&gt;0,((B78+1)-B77)=1),1,IF(AND((B78+1)-B77&lt;=6,B77&lt;&gt;0,B78&lt;&gt;0,((B78+1)-B77)&lt;=0),1,0)))))))</f>
        <v>0</v>
      </c>
      <c r="E78" s="30"/>
      <c r="H78" s="12"/>
      <c r="I78" s="12">
        <f>IF(B75=1,H70,IF(B75=2,H71,IF(B75=3,H72,IF(B75=4,H73,IF(B75=5,H74,0)))))</f>
        <v>0</v>
      </c>
      <c r="J78" s="15"/>
    </row>
    <row r="79" spans="1:12">
      <c r="A79" s="22"/>
      <c r="B79" s="21"/>
      <c r="C79" s="8" t="s">
        <v>55</v>
      </c>
      <c r="D79" s="18">
        <f>D77*D75</f>
        <v>0</v>
      </c>
      <c r="E79" s="30"/>
      <c r="H79" s="12"/>
      <c r="I79" s="15"/>
      <c r="J79" s="15"/>
    </row>
    <row r="80" spans="1:12" ht="15.75" thickBot="1">
      <c r="A80" s="22"/>
      <c r="B80" s="21"/>
      <c r="C80" s="10" t="s">
        <v>56</v>
      </c>
      <c r="D80" s="19">
        <f>D78*D75</f>
        <v>0</v>
      </c>
      <c r="E80" s="30"/>
      <c r="H80" s="12"/>
      <c r="I80" s="15"/>
      <c r="J80" s="15"/>
    </row>
    <row r="81" spans="1:10" ht="15.75" thickBot="1">
      <c r="A81" s="22"/>
      <c r="B81" s="21"/>
      <c r="C81" s="21"/>
      <c r="D81" s="21"/>
      <c r="E81" s="30"/>
      <c r="H81" s="12"/>
      <c r="I81" s="15"/>
      <c r="J81" s="15"/>
    </row>
    <row r="82" spans="1:10" ht="15.75" thickBot="1">
      <c r="A82" s="48" t="s">
        <v>18</v>
      </c>
      <c r="B82" s="13">
        <v>6</v>
      </c>
      <c r="C82" s="21" t="s">
        <v>70</v>
      </c>
      <c r="D82" s="21"/>
      <c r="E82" s="30"/>
      <c r="H82" s="12"/>
      <c r="I82" s="15"/>
      <c r="J82" s="15"/>
    </row>
    <row r="83" spans="1:10">
      <c r="A83" s="22"/>
      <c r="B83" s="21"/>
      <c r="C83" s="21"/>
      <c r="D83" s="21"/>
      <c r="E83" s="30"/>
      <c r="F83" s="12"/>
      <c r="G83" s="12"/>
      <c r="H83" s="12"/>
      <c r="I83" s="12"/>
      <c r="J83" s="12"/>
    </row>
    <row r="84" spans="1:10" ht="15.75" thickBot="1">
      <c r="A84" s="54" t="s">
        <v>61</v>
      </c>
      <c r="B84" s="54">
        <f>IF(AND(B72=1,B82=1),2,IF(AND(B72=1,B82=0),0,IF(AND(B72=1,B82&lt;&gt;1),1,IF(AND(B72&lt;&gt;1,B82=1),1,IF(AND(B82=0,B72=0),-1,0)))))</f>
        <v>0</v>
      </c>
      <c r="C84" s="54">
        <f>B84-2</f>
        <v>-2</v>
      </c>
      <c r="D84" s="21"/>
      <c r="E84" s="30"/>
      <c r="F84" s="12"/>
      <c r="G84" s="12"/>
      <c r="H84" s="12"/>
      <c r="I84" s="12"/>
      <c r="J84" s="12"/>
    </row>
    <row r="85" spans="1:10" ht="15.75" thickBot="1">
      <c r="A85" s="40" t="s">
        <v>58</v>
      </c>
      <c r="B85" s="40" t="s">
        <v>59</v>
      </c>
      <c r="C85" s="41" t="s">
        <v>60</v>
      </c>
      <c r="D85" s="41" t="s">
        <v>56</v>
      </c>
      <c r="E85" s="42" t="s">
        <v>62</v>
      </c>
      <c r="F85" s="12"/>
      <c r="G85" s="12"/>
      <c r="H85" s="12"/>
      <c r="I85" s="12"/>
      <c r="J85" s="12"/>
    </row>
    <row r="86" spans="1:10">
      <c r="A86" s="8" t="s">
        <v>49</v>
      </c>
      <c r="B86" s="8">
        <f>IF(B84=-1,2/6,IF(B84=1,0,IF(B84=2,0,1/6)))</f>
        <v>0.16666666666666666</v>
      </c>
      <c r="C86" s="18">
        <f>IF(C84=-1,2/6,IF(C84=1,0,IF(C84=2,0,IF(C84=-2,3/6,IF(C84=-3,4/6,1/6)))))</f>
        <v>0.5</v>
      </c>
      <c r="D86" s="18">
        <f>D80*B86</f>
        <v>0</v>
      </c>
      <c r="E86" s="9">
        <f>D79*C86</f>
        <v>0</v>
      </c>
      <c r="F86" s="12"/>
      <c r="G86" s="12"/>
      <c r="H86" s="12"/>
      <c r="I86" s="12"/>
      <c r="J86" s="12"/>
    </row>
    <row r="87" spans="1:10">
      <c r="A87" s="8" t="s">
        <v>50</v>
      </c>
      <c r="B87" s="8">
        <f>IF(B84=-1,1/6,IF(B84=1,1/6,IF(B84=2,0,1/6)))</f>
        <v>0.16666666666666666</v>
      </c>
      <c r="C87" s="18">
        <f>IF(C84=-1,1/6,IF(C84=1,1/6,IF(C84=2,0,1/6)))</f>
        <v>0.16666666666666666</v>
      </c>
      <c r="D87" s="18">
        <f>D80*B87</f>
        <v>0</v>
      </c>
      <c r="E87" s="9">
        <f>D79*C87</f>
        <v>0</v>
      </c>
      <c r="F87" s="12"/>
      <c r="G87" s="12"/>
      <c r="H87" s="12"/>
      <c r="I87" s="12"/>
      <c r="J87" s="12"/>
    </row>
    <row r="88" spans="1:10">
      <c r="A88" s="8" t="s">
        <v>51</v>
      </c>
      <c r="B88" s="8">
        <f>IF(B84=-1,1/6,IF(B84=1,1/6,IF(B84=2,1/6,1/6)))</f>
        <v>0.16666666666666666</v>
      </c>
      <c r="C88" s="18">
        <f>IF(C84=-1,1/6,IF(C84=1,1/6,IF(C84=2,1/6,1/6)))</f>
        <v>0.16666666666666666</v>
      </c>
      <c r="D88" s="18">
        <f>D80*B88</f>
        <v>0</v>
      </c>
      <c r="E88" s="9">
        <f>D79*C88</f>
        <v>0</v>
      </c>
      <c r="F88" s="12"/>
      <c r="G88" s="12"/>
      <c r="H88" s="12"/>
      <c r="I88" s="12"/>
      <c r="J88" s="12"/>
    </row>
    <row r="89" spans="1:10">
      <c r="A89" s="8" t="s">
        <v>52</v>
      </c>
      <c r="B89" s="8">
        <f>IF(B84=-1,1/6,IF(B84=1,1/6,IF(B84=2,1/6,1/6)))</f>
        <v>0.16666666666666666</v>
      </c>
      <c r="C89" s="18">
        <f>IF(C84=-1,1/6,IF(C84=1,1/6,IF(C84=2,1/6,IF(C84=-3,0,IF(C84=-2,1/6,1/6)))))</f>
        <v>0.16666666666666666</v>
      </c>
      <c r="D89" s="18">
        <f>D80*B89</f>
        <v>0</v>
      </c>
      <c r="E89" s="9">
        <f>D79*C89</f>
        <v>0</v>
      </c>
      <c r="F89" s="12"/>
      <c r="G89" s="12"/>
      <c r="H89" s="12"/>
      <c r="I89" s="12"/>
      <c r="J89" s="12"/>
    </row>
    <row r="90" spans="1:10">
      <c r="A90" s="8" t="s">
        <v>53</v>
      </c>
      <c r="B90" s="8">
        <f>IF(B84=-1,1/6,IF(B84=1,1/6,IF(B84=2,1/6,1/6)))</f>
        <v>0.16666666666666666</v>
      </c>
      <c r="C90" s="18">
        <f>IF(C84=-1,1/6,IF(C84=1,1/6,IF(C84=2,1/6,IF(C84=-2,0,IF(C84=-3,0,1/6)))))</f>
        <v>0</v>
      </c>
      <c r="D90" s="18">
        <f>D80*B90</f>
        <v>0</v>
      </c>
      <c r="E90" s="9">
        <f>D79*C90</f>
        <v>0</v>
      </c>
      <c r="F90" s="12"/>
      <c r="G90" s="15"/>
      <c r="H90" s="15"/>
      <c r="I90" s="12"/>
      <c r="J90" s="12"/>
    </row>
    <row r="91" spans="1:10" ht="15.75" thickBot="1">
      <c r="A91" s="10" t="s">
        <v>54</v>
      </c>
      <c r="B91" s="10">
        <f>IF(B84=-1,0,IF(B84=1,2/6,IF(B84=2,3/6,1/6)))</f>
        <v>0.16666666666666666</v>
      </c>
      <c r="C91" s="19">
        <f>IF(C84=-1,0,IF(C84=1,2/6,IF(C84=2,3/6,IF(C84=-2,0,IF(C84=-3,0,1/6)))))</f>
        <v>0</v>
      </c>
      <c r="D91" s="19">
        <f>D80*B91</f>
        <v>0</v>
      </c>
      <c r="E91" s="6">
        <f>D79*C91</f>
        <v>0</v>
      </c>
      <c r="F91" s="12"/>
      <c r="G91" s="15"/>
      <c r="H91" s="15"/>
      <c r="I91" s="12"/>
      <c r="J91" s="12"/>
    </row>
    <row r="92" spans="1:10" ht="15.75" thickBot="1">
      <c r="A92" s="22"/>
      <c r="B92" s="21"/>
      <c r="C92" s="21"/>
      <c r="D92" s="21"/>
      <c r="E92" s="30"/>
      <c r="F92" s="12"/>
      <c r="G92" s="15"/>
      <c r="H92" s="15"/>
      <c r="I92" s="12"/>
      <c r="J92" s="12"/>
    </row>
    <row r="93" spans="1:10" ht="15.75" thickBot="1">
      <c r="A93" s="35" t="s">
        <v>66</v>
      </c>
      <c r="B93" s="52"/>
      <c r="C93" s="21"/>
      <c r="D93" s="21"/>
      <c r="E93" s="30"/>
      <c r="F93" s="12"/>
      <c r="G93" s="15"/>
      <c r="H93" s="15"/>
      <c r="I93" s="12"/>
      <c r="J93" s="12"/>
    </row>
    <row r="94" spans="1:10">
      <c r="A94" s="49" t="s">
        <v>63</v>
      </c>
      <c r="B94" s="50">
        <f t="shared" ref="B94:B99" si="0">D86+E86</f>
        <v>0</v>
      </c>
      <c r="C94" s="21"/>
      <c r="D94" s="21"/>
      <c r="E94" s="30"/>
      <c r="F94" s="12"/>
      <c r="G94" s="15"/>
      <c r="H94" s="15"/>
      <c r="I94" s="12"/>
      <c r="J94" s="12"/>
    </row>
    <row r="95" spans="1:10">
      <c r="A95" s="49" t="s">
        <v>64</v>
      </c>
      <c r="B95" s="50">
        <f t="shared" si="0"/>
        <v>0</v>
      </c>
      <c r="C95" s="21"/>
      <c r="D95" s="21"/>
      <c r="E95" s="30"/>
      <c r="F95" s="12"/>
      <c r="G95" s="15"/>
      <c r="H95" s="15"/>
      <c r="I95" s="12"/>
      <c r="J95" s="12"/>
    </row>
    <row r="96" spans="1:10">
      <c r="A96" s="49" t="s">
        <v>51</v>
      </c>
      <c r="B96" s="50">
        <f t="shared" si="0"/>
        <v>0</v>
      </c>
      <c r="C96" s="21"/>
      <c r="D96" s="21"/>
      <c r="E96" s="30"/>
      <c r="F96" s="12"/>
      <c r="G96" s="15"/>
      <c r="H96" s="15"/>
      <c r="I96" s="12"/>
      <c r="J96" s="12"/>
    </row>
    <row r="97" spans="1:10">
      <c r="A97" s="49" t="s">
        <v>52</v>
      </c>
      <c r="B97" s="50">
        <f t="shared" si="0"/>
        <v>0</v>
      </c>
      <c r="C97" s="21"/>
      <c r="D97" s="21"/>
      <c r="E97" s="30"/>
      <c r="F97" s="12"/>
      <c r="G97" s="12"/>
      <c r="H97" s="12"/>
      <c r="I97" s="12"/>
      <c r="J97" s="12"/>
    </row>
    <row r="98" spans="1:10">
      <c r="A98" s="49" t="s">
        <v>53</v>
      </c>
      <c r="B98" s="50">
        <f t="shared" si="0"/>
        <v>0</v>
      </c>
      <c r="C98" s="21"/>
      <c r="D98" s="21"/>
      <c r="E98" s="30"/>
      <c r="F98" s="12"/>
      <c r="G98" s="12"/>
      <c r="H98" s="12"/>
      <c r="I98" s="12"/>
      <c r="J98" s="12"/>
    </row>
    <row r="99" spans="1:10" ht="15.75" thickBot="1">
      <c r="A99" s="38" t="s">
        <v>54</v>
      </c>
      <c r="B99" s="51">
        <f t="shared" si="0"/>
        <v>0</v>
      </c>
      <c r="C99" s="21"/>
      <c r="D99" s="21"/>
      <c r="E99" s="30"/>
      <c r="F99" s="12"/>
      <c r="G99" s="12"/>
      <c r="H99" s="12"/>
      <c r="I99" s="12"/>
      <c r="J99" s="12"/>
    </row>
    <row r="100" spans="1:10" ht="15.75" thickBot="1">
      <c r="A100" s="23"/>
      <c r="B100" s="26"/>
      <c r="C100" s="26"/>
      <c r="D100" s="26"/>
      <c r="E100" s="27"/>
      <c r="F100" s="12"/>
      <c r="G100" s="12"/>
      <c r="H100" s="12"/>
      <c r="I100" s="12"/>
      <c r="J100" s="12"/>
    </row>
    <row r="101" spans="1:10">
      <c r="F101" s="12"/>
      <c r="G101" s="12"/>
      <c r="H101" s="12"/>
      <c r="I101" s="12"/>
      <c r="J101" s="12"/>
    </row>
    <row r="102" spans="1:10">
      <c r="F102" s="12"/>
      <c r="G102" s="12"/>
      <c r="H102" s="12"/>
      <c r="I102" s="12"/>
      <c r="J102" s="12"/>
    </row>
    <row r="103" spans="1:10">
      <c r="F103" s="12"/>
      <c r="G103" s="12"/>
      <c r="H103" s="12"/>
      <c r="I103" s="12"/>
      <c r="J103" s="12"/>
    </row>
    <row r="104" spans="1:10">
      <c r="F104" s="12"/>
      <c r="G104" s="12"/>
      <c r="H104" s="12"/>
      <c r="I104" s="12"/>
      <c r="J104" s="12"/>
    </row>
    <row r="105" spans="1:10">
      <c r="F105" s="12"/>
      <c r="G105" s="12"/>
      <c r="H105" s="12"/>
      <c r="I105" s="12"/>
      <c r="J105" s="12"/>
    </row>
    <row r="106" spans="1:10">
      <c r="F106" s="12"/>
      <c r="G106" s="12"/>
      <c r="H106" s="12"/>
      <c r="I106" s="12"/>
      <c r="J106" s="12"/>
    </row>
    <row r="107" spans="1:10">
      <c r="F107" s="12"/>
      <c r="G107" s="12"/>
      <c r="H107" s="12"/>
      <c r="I107" s="12"/>
      <c r="J107" s="12"/>
    </row>
    <row r="108" spans="1:10">
      <c r="A108" s="12"/>
      <c r="B108" s="15"/>
      <c r="C108" s="15"/>
      <c r="D108" s="12"/>
      <c r="E108" s="12"/>
      <c r="F108" s="12"/>
      <c r="G108" s="12"/>
      <c r="H108" s="12"/>
      <c r="I108" s="12"/>
      <c r="J108" s="12"/>
    </row>
    <row r="109" spans="1:10">
      <c r="A109" s="12"/>
      <c r="B109" s="15"/>
      <c r="C109" s="15"/>
      <c r="D109" s="12"/>
      <c r="E109" s="12"/>
      <c r="F109" s="12"/>
      <c r="G109" s="12"/>
      <c r="H109" s="12"/>
      <c r="I109" s="12"/>
      <c r="J109" s="12"/>
    </row>
    <row r="110" spans="1:10">
      <c r="A110" s="15"/>
      <c r="B110" s="15"/>
      <c r="C110" s="15"/>
      <c r="D110" s="15"/>
      <c r="E110" s="15"/>
      <c r="F110" s="15"/>
      <c r="G110" s="15"/>
      <c r="H110" s="15"/>
      <c r="I110" s="15"/>
      <c r="J110" s="15"/>
    </row>
  </sheetData>
  <sheetProtection password="80C9" sheet="1" objects="1" scenarios="1"/>
  <sortState ref="A76:B78">
    <sortCondition ref="B12:B14"/>
  </sortState>
  <dataValidations count="4">
    <dataValidation type="whole" allowBlank="1" showInputMessage="1" showErrorMessage="1" errorTitle="Wrong Value" error="Should be between 0 and 10!" sqref="B75 B15:B16 B13">
      <formula1>0</formula1>
      <formula2>10</formula2>
    </dataValidation>
    <dataValidation type="whole" allowBlank="1" showInputMessage="1" showErrorMessage="1" errorTitle="Wrong Value!" error="Insert a value between 0 and 10" sqref="B53:B54">
      <formula1>0</formula1>
      <formula2>6</formula2>
    </dataValidation>
    <dataValidation type="whole" allowBlank="1" showInputMessage="1" showErrorMessage="1" errorTitle="Wrong Value!" error="1 = Yes._x000a__x000a_0 or null = No." sqref="B7:B10">
      <formula1>0</formula1>
      <formula2>1</formula2>
    </dataValidation>
    <dataValidation type="whole" allowBlank="1" showInputMessage="1" showErrorMessage="1" errorTitle="Wrong Value!" error="Insert a value between 0 and 6" sqref="B19:B21">
      <formula1>0</formula1>
      <formula2>6</formula2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Calc</vt:lpstr>
    </vt:vector>
  </TitlesOfParts>
  <Company>O.G Gear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SuperioR</dc:creator>
  <cp:lastModifiedBy>SuperioR</cp:lastModifiedBy>
  <dcterms:created xsi:type="dcterms:W3CDTF">2009-01-16T22:51:33Z</dcterms:created>
  <dcterms:modified xsi:type="dcterms:W3CDTF">2009-01-29T19:51:57Z</dcterms:modified>
</cp:coreProperties>
</file>